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firstSheet="1" activeTab="1"/>
  </bookViews>
  <sheets>
    <sheet name="花名册（企业）" sheetId="2" state="hidden" r:id="rId1"/>
    <sheet name="总表5人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<sst xmlns="http://schemas.openxmlformats.org/spreadsheetml/2006/main" count="97" uniqueCount="79">
  <si>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</si>
  <si>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</si>
  <si>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</si>
  <si>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</si>
  <si>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</si>
  <si>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</si>
  <si>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</si>
  <si>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</si>
  <si>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</si>
  <si>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</si>
  <si>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</si>
  <si>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</si>
  <si>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</si>
  <si>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</si>
  <si>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</si>
  <si>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</si>
  <si>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</si>
  <si>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</si>
  <si>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</si>
  <si>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</si>
  <si>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</si>
  <si>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</si>
  <si>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</si>
  <si>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</si>
  <si>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</si>
  <si>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</si>
  <si>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</si>
  <si>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</si>
  <si>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</si>
  <si>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</si>
  <si>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</si>
  <si>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鄂尔多斯市重点行业中小微企业吸纳重点群体（2026年7）月社会保险补贴花名册</t>
  </si>
  <si>
    <t>企业名称</t>
  </si>
  <si>
    <t>所在旗县区</t>
  </si>
  <si>
    <t>所属重点行业领域</t>
  </si>
  <si>
    <t>企业类型</t>
  </si>
  <si>
    <t>重点群体类别（填序号）</t>
  </si>
  <si>
    <t>补贴开始月份</t>
  </si>
  <si>
    <t>本次申请补贴月份</t>
  </si>
  <si>
    <t>本次申请补贴金额 (元)
(∑前三项×25%)</t>
  </si>
  <si>
    <t>申报类别</t>
  </si>
  <si>
    <t>杭锦旗聚野煤化有限责任公司</t>
  </si>
  <si>
    <t>杭锦旗</t>
  </si>
  <si>
    <t>制造业</t>
  </si>
  <si>
    <t>小型</t>
  </si>
  <si>
    <t>孙可鑫</t>
  </si>
  <si>
    <t>1523***********342</t>
  </si>
  <si>
    <t>②</t>
  </si>
  <si>
    <t>2025.11.4-2030.11.3</t>
  </si>
  <si>
    <t>2025-12</t>
  </si>
  <si>
    <t>2025.12-2026.6</t>
  </si>
  <si>
    <t>康雨</t>
  </si>
  <si>
    <t>610***********817</t>
  </si>
  <si>
    <t>2025.12.22-2030.12.21</t>
  </si>
  <si>
    <t>2026-01</t>
  </si>
  <si>
    <t>2026.1-2026.6</t>
  </si>
  <si>
    <t>陈馨宇</t>
  </si>
  <si>
    <t>6402***********022</t>
  </si>
  <si>
    <t>2026.2.27-2031.2.27</t>
  </si>
  <si>
    <t>2026-03</t>
  </si>
  <si>
    <t>2026.3-2026.6</t>
  </si>
  <si>
    <t>郭渊朝</t>
  </si>
  <si>
    <t>1424***********338</t>
  </si>
  <si>
    <t>2026.4.28-2031.4.27</t>
  </si>
  <si>
    <t>2026-05</t>
  </si>
  <si>
    <t>2026.5-2026.6</t>
  </si>
  <si>
    <t>崔校博</t>
  </si>
  <si>
    <t>1508***********811</t>
  </si>
  <si>
    <t>2024.6.30-2029.6.30</t>
  </si>
  <si>
    <t>2025-01</t>
  </si>
  <si>
    <t>2025.1-2025.6</t>
  </si>
  <si>
    <t>补发</t>
  </si>
  <si>
    <t>2025.7-2025.9</t>
  </si>
  <si>
    <t>2025.10-2025.12</t>
  </si>
  <si>
    <t>小计</t>
  </si>
  <si>
    <r>
      <t>填表说明：
1.所属重点行业领域：制造业或生活服务业；企业类型：中型或小微企业。
2.人员类别：</t>
    </r>
    <r>
      <rPr>
        <sz val="11"/>
        <color theme="1"/>
        <rFont val="微软雅黑"/>
        <charset val="134"/>
      </rPr>
      <t>①</t>
    </r>
    <r>
      <rPr>
        <sz val="11"/>
        <color theme="1"/>
        <rFont val="宋体"/>
        <charset val="134"/>
        <scheme val="minor"/>
      </rPr>
      <t>2025年应届全日制普通高校毕业生、</t>
    </r>
    <r>
      <rPr>
        <sz val="11"/>
        <color theme="1"/>
        <rFont val="微软雅黑"/>
        <charset val="134"/>
      </rPr>
      <t>②</t>
    </r>
    <r>
      <rPr>
        <sz val="11"/>
        <color theme="1"/>
        <rFont val="宋体"/>
        <charset val="134"/>
        <scheme val="minor"/>
      </rPr>
      <t>2023年-2024年离校未就业高校毕业生、</t>
    </r>
    <r>
      <rPr>
        <sz val="11"/>
        <color theme="1"/>
        <rFont val="微软雅黑"/>
        <charset val="134"/>
      </rPr>
      <t>③</t>
    </r>
    <r>
      <rPr>
        <sz val="11"/>
        <color theme="1"/>
        <rFont val="宋体"/>
        <charset val="134"/>
        <scheme val="minor"/>
      </rPr>
      <t>2025年登记失业半年以上人员、</t>
    </r>
    <r>
      <rPr>
        <sz val="11"/>
        <color theme="1"/>
        <rFont val="Microsoft YaHei"/>
        <charset val="134"/>
      </rPr>
      <t>④</t>
    </r>
    <r>
      <rPr>
        <sz val="11"/>
        <color theme="1"/>
        <rFont val="宋体"/>
        <charset val="134"/>
        <scheme val="minor"/>
      </rPr>
      <t xml:space="preserve">防返贫监测对象。
3.个人缴费额：请严格按照社保经办机构出具的缴费明细证明填写，确保数据准确无误。
4.申请补贴金额：计算公式为(养老保险个人缴费额 + 医疗保险个人缴费额 + 失业保险个人缴费额)×25%。（保留2位小数，不进行四舍五入）。
</t>
    </r>
  </si>
  <si>
    <t>旗县区负责人：</t>
  </si>
  <si>
    <t>旗县区审核人：</t>
  </si>
  <si>
    <t>旗县区经办人：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</si>
</sst>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3">
      <c r="A1" t="s">
        <v>0</v>
      </c>
    </row>
    <row r="2" ht="42" customHeight="1" spans="1:1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="37" customFormat="1" ht="23" customHeight="1" spans="1:13">
      <c r="A3" s="39" t="s">
        <v>2</v>
      </c>
      <c r="B3" s="40"/>
      <c r="C3" s="40"/>
      <c r="D3" s="40"/>
      <c r="E3" s="40"/>
      <c r="F3" s="40"/>
      <c r="G3" s="41" t="s">
        <v>3</v>
      </c>
      <c r="H3" s="41"/>
      <c r="I3" s="41"/>
      <c r="J3" s="41"/>
    </row>
    <row r="4" ht="78" customHeight="1" spans="1:13">
      <c r="A4" s="42" t="s">
        <v>4</v>
      </c>
      <c r="B4" s="43" t="s">
        <v>5</v>
      </c>
      <c r="C4" s="42" t="s">
        <v>6</v>
      </c>
      <c r="D4" s="42" t="s">
        <v>7</v>
      </c>
      <c r="E4" s="43" t="s">
        <v>8</v>
      </c>
      <c r="F4" s="43" t="s">
        <v>9</v>
      </c>
      <c r="G4" s="43" t="s">
        <v>10</v>
      </c>
      <c r="H4" s="43" t="s">
        <v>11</v>
      </c>
      <c r="I4" s="43" t="s">
        <v>12</v>
      </c>
      <c r="J4" s="44" t="s">
        <v>13</v>
      </c>
      <c r="K4" s="45" t="s">
        <v>14</v>
      </c>
      <c r="L4" s="45" t="s">
        <v>15</v>
      </c>
      <c r="M4" s="42" t="s">
        <v>16</v>
      </c>
    </row>
    <row r="5" ht="39" customHeight="1" spans="1:13">
      <c r="A5" s="46">
        <v>1</v>
      </c>
      <c r="B5" s="47" t="s">
        <v>17</v>
      </c>
      <c r="C5" s="48" t="s">
        <v>18</v>
      </c>
      <c r="D5" s="49" t="s">
        <v>19</v>
      </c>
      <c r="E5" s="49" t="s">
        <v>20</v>
      </c>
      <c r="F5" s="49">
        <v>202506</v>
      </c>
      <c r="G5" s="49" t="s">
        <v>21</v>
      </c>
      <c r="H5" s="49" t="s">
        <v>21</v>
      </c>
      <c r="I5" s="49" t="s">
        <v>21</v>
      </c>
      <c r="J5" s="49" t="s">
        <v>21</v>
      </c>
      <c r="K5" s="45"/>
      <c r="L5" s="45"/>
      <c r="M5" s="42" t="s">
        <v>22</v>
      </c>
    </row>
    <row r="6" ht="39" customHeight="1" spans="1:13">
      <c r="A6" s="46">
        <v>2</v>
      </c>
      <c r="B6" s="47" t="s">
        <v>23</v>
      </c>
      <c r="C6" s="48"/>
      <c r="D6" s="49" t="s">
        <v>24</v>
      </c>
      <c r="E6" s="49"/>
      <c r="F6" s="49"/>
      <c r="G6" s="49"/>
      <c r="H6" s="49"/>
      <c r="I6" s="49"/>
      <c r="J6" s="49"/>
      <c r="K6" s="45"/>
      <c r="L6" s="45"/>
      <c r="M6" s="42" t="s">
        <v>25</v>
      </c>
    </row>
    <row r="7" ht="39" customHeight="1" spans="1:13">
      <c r="A7" s="46">
        <v>3</v>
      </c>
      <c r="B7" s="47" t="s">
        <v>26</v>
      </c>
      <c r="C7" s="48"/>
      <c r="D7" s="49" t="s">
        <v>27</v>
      </c>
      <c r="E7" s="49"/>
      <c r="F7" s="49"/>
      <c r="G7" s="49"/>
      <c r="H7" s="49"/>
      <c r="I7" s="49"/>
      <c r="J7" s="49"/>
      <c r="K7" s="45"/>
      <c r="L7" s="45"/>
      <c r="M7" s="42"/>
    </row>
    <row r="8" ht="39" customHeight="1" spans="1:13">
      <c r="A8" s="46">
        <v>4</v>
      </c>
      <c r="B8" s="47" t="s">
        <v>28</v>
      </c>
      <c r="C8" s="48"/>
      <c r="D8" s="49" t="s">
        <v>29</v>
      </c>
      <c r="E8" s="49"/>
      <c r="F8" s="49"/>
      <c r="G8" s="49"/>
      <c r="H8" s="49"/>
      <c r="I8" s="49"/>
      <c r="J8" s="49"/>
      <c r="K8" s="45"/>
      <c r="L8" s="45"/>
      <c r="M8" s="42"/>
    </row>
    <row r="9" s="1" customFormat="1" ht="31" customHeight="1" spans="1:13">
      <c r="A9" s="46"/>
      <c r="B9" s="49"/>
      <c r="C9" s="46"/>
      <c r="D9" s="46"/>
      <c r="E9" s="49"/>
      <c r="F9" s="49"/>
      <c r="G9" s="49"/>
      <c r="H9" s="49"/>
      <c r="I9" s="49"/>
      <c r="J9" s="49"/>
      <c r="K9" s="42"/>
      <c r="L9" s="42"/>
      <c r="M9" s="42"/>
    </row>
    <row r="10" s="1" customFormat="1" ht="27" customHeight="1" spans="1:1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2"/>
      <c r="L10" s="42"/>
      <c r="M10" s="42"/>
    </row>
    <row r="11" spans="1:1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2"/>
    </row>
    <row r="12" spans="1:13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2"/>
    </row>
    <row r="13" spans="1:1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2"/>
    </row>
    <row r="14" spans="1:1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2"/>
    </row>
    <row r="15" ht="184" customHeight="1" spans="1:13">
      <c r="A15" s="50" t="s">
        <v>30</v>
      </c>
      <c r="B15" s="50"/>
      <c r="C15" s="50"/>
      <c r="D15" s="50"/>
      <c r="E15" s="50"/>
      <c r="F15" s="50"/>
      <c r="G15" s="50"/>
      <c r="H15" s="50"/>
      <c r="I15" s="50"/>
      <c r="J15" s="50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A2" sqref="A2:P13"/>
    </sheetView>
  </sheetViews>
  <sheetFormatPr defaultColWidth="9" defaultRowHeight="13.5"/>
  <cols>
    <col min="1" max="1" width="5" customWidth="1"/>
    <col min="2" max="2" width="10" customWidth="1"/>
    <col min="3" max="3" width="6.25" customWidth="1"/>
    <col min="4" max="4" width="7.88333333333333" customWidth="1"/>
    <col min="5" max="5" width="5.63333333333333" customWidth="1"/>
    <col min="6" max="6" width="7.63333333333333" customWidth="1"/>
    <col min="7" max="7" width="18.775" customWidth="1"/>
    <col min="8" max="8" width="7.5" customWidth="1"/>
    <col min="9" max="9" width="11.75" customWidth="1"/>
    <col min="10" max="10" width="9.13333333333333" customWidth="1"/>
    <col min="11" max="11" width="8.66666666666667" customWidth="1"/>
    <col min="12" max="12" width="9.5" customWidth="1"/>
    <col min="13" max="13" width="8.875" customWidth="1"/>
    <col min="14" max="14" width="8.88333333333333" customWidth="1"/>
    <col min="15" max="15" width="9.25" customWidth="1"/>
    <col min="16" max="16" width="8" customWidth="1"/>
  </cols>
  <sheetData>
    <row r="1" customFormat="1" ht="33" customHeight="1" spans="1:16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81" customHeight="1" spans="1:16">
      <c r="A2" s="3" t="s">
        <v>4</v>
      </c>
      <c r="B2" s="3" t="s">
        <v>32</v>
      </c>
      <c r="C2" s="4" t="s">
        <v>33</v>
      </c>
      <c r="D2" s="4" t="s">
        <v>34</v>
      </c>
      <c r="E2" s="4" t="s">
        <v>35</v>
      </c>
      <c r="F2" s="4" t="s">
        <v>5</v>
      </c>
      <c r="G2" s="3" t="s">
        <v>6</v>
      </c>
      <c r="H2" s="4" t="s">
        <v>36</v>
      </c>
      <c r="I2" s="4" t="s">
        <v>8</v>
      </c>
      <c r="J2" s="4" t="s">
        <v>37</v>
      </c>
      <c r="K2" s="4" t="s">
        <v>38</v>
      </c>
      <c r="L2" s="4" t="s">
        <v>10</v>
      </c>
      <c r="M2" s="4" t="s">
        <v>11</v>
      </c>
      <c r="N2" s="4" t="s">
        <v>12</v>
      </c>
      <c r="O2" s="4" t="s">
        <v>39</v>
      </c>
      <c r="P2" s="4" t="s">
        <v>40</v>
      </c>
    </row>
    <row r="3" customFormat="1" ht="24" customHeight="1" spans="1:16">
      <c r="A3" s="5">
        <v>1</v>
      </c>
      <c r="B3" s="6" t="s">
        <v>41</v>
      </c>
      <c r="C3" s="7" t="s">
        <v>42</v>
      </c>
      <c r="D3" s="8" t="s">
        <v>43</v>
      </c>
      <c r="E3" s="8" t="s">
        <v>44</v>
      </c>
      <c r="F3" s="9" t="s">
        <v>45</v>
      </c>
      <c r="G3" s="9" t="s">
        <v>46</v>
      </c>
      <c r="H3" s="10" t="s">
        <v>47</v>
      </c>
      <c r="I3" s="11" t="s">
        <v>48</v>
      </c>
      <c r="J3" s="12" t="s">
        <v>49</v>
      </c>
      <c r="K3" s="12" t="s">
        <v>50</v>
      </c>
      <c r="L3" s="11">
        <f>392.56*7</f>
        <v>2747.92</v>
      </c>
      <c r="M3" s="11">
        <f>130.86*7</f>
        <v>916.02</v>
      </c>
      <c r="N3" s="11">
        <f>24.54*7</f>
        <v>171.78</v>
      </c>
      <c r="O3" s="13">
        <f t="shared" ref="O3:O9" si="0">(L3+M3+N3)*25%</f>
        <v>958.93</v>
      </c>
      <c r="P3" s="14" t="s">
        <v>25</v>
      </c>
    </row>
    <row r="4" customFormat="1" ht="24" customHeight="1" spans="1:16">
      <c r="A4" s="5">
        <v>2</v>
      </c>
      <c r="B4" s="15"/>
      <c r="C4" s="16"/>
      <c r="D4" s="17"/>
      <c r="E4" s="17"/>
      <c r="F4" s="9" t="s">
        <v>51</v>
      </c>
      <c r="G4" s="9" t="s">
        <v>52</v>
      </c>
      <c r="H4" s="10" t="s">
        <v>47</v>
      </c>
      <c r="I4" s="11" t="s">
        <v>53</v>
      </c>
      <c r="J4" s="12" t="s">
        <v>54</v>
      </c>
      <c r="K4" s="12" t="s">
        <v>55</v>
      </c>
      <c r="L4" s="11">
        <f>392.56*6</f>
        <v>2355.36</v>
      </c>
      <c r="M4" s="11">
        <f>130.86*6</f>
        <v>785.16</v>
      </c>
      <c r="N4" s="11">
        <f>24.54*6</f>
        <v>147.24</v>
      </c>
      <c r="O4" s="13">
        <f t="shared" si="0"/>
        <v>821.94</v>
      </c>
      <c r="P4" s="14" t="s">
        <v>25</v>
      </c>
    </row>
    <row r="5" customFormat="1" ht="24" customHeight="1" spans="1:16">
      <c r="A5" s="5">
        <v>3</v>
      </c>
      <c r="B5" s="15"/>
      <c r="C5" s="16"/>
      <c r="D5" s="17"/>
      <c r="E5" s="17"/>
      <c r="F5" s="9" t="s">
        <v>56</v>
      </c>
      <c r="G5" s="51" t="s">
        <v>57</v>
      </c>
      <c r="H5" s="10" t="s">
        <v>47</v>
      </c>
      <c r="I5" s="11" t="s">
        <v>58</v>
      </c>
      <c r="J5" s="12" t="s">
        <v>59</v>
      </c>
      <c r="K5" s="12" t="s">
        <v>60</v>
      </c>
      <c r="L5" s="11">
        <f>392.56*4</f>
        <v>1570.24</v>
      </c>
      <c r="M5" s="11">
        <f>130.86*4</f>
        <v>523.44</v>
      </c>
      <c r="N5" s="11">
        <f>24.54*4</f>
        <v>98.16</v>
      </c>
      <c r="O5" s="13">
        <f t="shared" si="0"/>
        <v>547.96</v>
      </c>
      <c r="P5" s="14" t="s">
        <v>25</v>
      </c>
    </row>
    <row r="6" s="1" customFormat="1" ht="24" customHeight="1" spans="1:16">
      <c r="A6" s="5">
        <v>4</v>
      </c>
      <c r="B6" s="15"/>
      <c r="C6" s="16"/>
      <c r="D6" s="17"/>
      <c r="E6" s="17"/>
      <c r="F6" s="9" t="s">
        <v>61</v>
      </c>
      <c r="G6" s="51" t="s">
        <v>62</v>
      </c>
      <c r="H6" s="10" t="s">
        <v>47</v>
      </c>
      <c r="I6" s="18" t="s">
        <v>63</v>
      </c>
      <c r="J6" s="12" t="s">
        <v>64</v>
      </c>
      <c r="K6" s="12" t="s">
        <v>65</v>
      </c>
      <c r="L6" s="11">
        <f>392.56*2</f>
        <v>785.12</v>
      </c>
      <c r="M6" s="11">
        <f>130.86*2</f>
        <v>261.72</v>
      </c>
      <c r="N6" s="11">
        <f>24.54*2</f>
        <v>49.08</v>
      </c>
      <c r="O6" s="13">
        <f t="shared" si="0"/>
        <v>273.98</v>
      </c>
      <c r="P6" s="14" t="s">
        <v>25</v>
      </c>
    </row>
    <row r="7" s="1" customFormat="1" ht="24" customHeight="1" spans="1:16">
      <c r="A7" s="19">
        <v>5</v>
      </c>
      <c r="B7" s="15"/>
      <c r="C7" s="16"/>
      <c r="D7" s="17"/>
      <c r="E7" s="17"/>
      <c r="F7" s="7" t="s">
        <v>66</v>
      </c>
      <c r="G7" s="7" t="s">
        <v>67</v>
      </c>
      <c r="H7" s="20" t="s">
        <v>47</v>
      </c>
      <c r="I7" s="8" t="s">
        <v>68</v>
      </c>
      <c r="J7" s="21" t="s">
        <v>69</v>
      </c>
      <c r="K7" s="12" t="s">
        <v>70</v>
      </c>
      <c r="L7" s="11">
        <f>389.04*6</f>
        <v>2334.24</v>
      </c>
      <c r="M7" s="11">
        <f>129.68*6</f>
        <v>778.08</v>
      </c>
      <c r="N7" s="11">
        <f>24.32*6</f>
        <v>145.92</v>
      </c>
      <c r="O7" s="13">
        <f t="shared" si="0"/>
        <v>814.56</v>
      </c>
      <c r="P7" s="22" t="s">
        <v>71</v>
      </c>
    </row>
    <row r="8" s="1" customFormat="1" ht="24" customHeight="1" spans="1:16">
      <c r="A8" s="23"/>
      <c r="B8" s="15"/>
      <c r="C8" s="16"/>
      <c r="D8" s="17"/>
      <c r="E8" s="17"/>
      <c r="F8" s="16"/>
      <c r="G8" s="16"/>
      <c r="H8" s="24"/>
      <c r="I8" s="17"/>
      <c r="J8" s="25"/>
      <c r="K8" s="12" t="s">
        <v>72</v>
      </c>
      <c r="L8" s="11">
        <f>389.04*3</f>
        <v>1167.12</v>
      </c>
      <c r="M8" s="11">
        <f>130.86*3</f>
        <v>392.58</v>
      </c>
      <c r="N8" s="11">
        <f>24.32*3</f>
        <v>72.96</v>
      </c>
      <c r="O8" s="13">
        <f t="shared" si="0"/>
        <v>408.165</v>
      </c>
      <c r="P8" s="26"/>
    </row>
    <row r="9" s="1" customFormat="1" ht="24" customHeight="1" spans="1:16">
      <c r="A9" s="27"/>
      <c r="B9" s="28"/>
      <c r="C9" s="29"/>
      <c r="D9" s="30"/>
      <c r="E9" s="30"/>
      <c r="F9" s="29"/>
      <c r="G9" s="29"/>
      <c r="H9" s="31"/>
      <c r="I9" s="30"/>
      <c r="J9" s="32"/>
      <c r="K9" s="12" t="s">
        <v>73</v>
      </c>
      <c r="L9" s="11">
        <f>392.56*3</f>
        <v>1177.68</v>
      </c>
      <c r="M9" s="11">
        <f>130.86*3</f>
        <v>392.58</v>
      </c>
      <c r="N9" s="11">
        <f>24.54*3</f>
        <v>73.62</v>
      </c>
      <c r="O9" s="13">
        <f t="shared" si="0"/>
        <v>410.97</v>
      </c>
      <c r="P9" s="33"/>
    </row>
    <row r="10" s="1" customFormat="1" ht="24" customHeight="1" spans="1:16">
      <c r="A10" s="34" t="s">
        <v>74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11">
        <f>SUM(L3:L9)</f>
        <v>12137.68</v>
      </c>
      <c r="M10" s="11">
        <f>SUM(M3:M9)</f>
        <v>4049.58</v>
      </c>
      <c r="N10" s="11">
        <f>SUM(N3:N9)</f>
        <v>758.76</v>
      </c>
      <c r="O10" s="13">
        <f>SUM(O3:O9)</f>
        <v>4236.505</v>
      </c>
      <c r="P10" s="11"/>
    </row>
    <row r="11" customFormat="1" ht="96" customHeight="1" spans="1:16">
      <c r="A11" s="35" t="s">
        <v>75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3" customFormat="1" ht="20" customHeight="1" spans="1:16">
      <c r="A13" s="36" t="s">
        <v>76</v>
      </c>
      <c r="B13" s="36"/>
      <c r="C13" s="36"/>
      <c r="D13" s="36"/>
      <c r="G13" s="1" t="s">
        <v>77</v>
      </c>
      <c r="H13" s="1"/>
      <c r="I13" s="1"/>
      <c r="L13" s="1" t="s">
        <v>78</v>
      </c>
      <c r="M13" s="1"/>
      <c r="N13" s="1"/>
    </row>
  </sheetData>
  <mergeCells count="17">
    <mergeCell ref="A1:P1"/>
    <mergeCell ref="A10:K10"/>
    <mergeCell ref="A11:P11"/>
    <mergeCell ref="A13:D13"/>
    <mergeCell ref="G13:I13"/>
    <mergeCell ref="L13:N13"/>
    <mergeCell ref="A7:A9"/>
    <mergeCell ref="B3:B9"/>
    <mergeCell ref="C3:C9"/>
    <mergeCell ref="D3:D9"/>
    <mergeCell ref="E3:E9"/>
    <mergeCell ref="F7:F9"/>
    <mergeCell ref="G7:G9"/>
    <mergeCell ref="H7:H9"/>
    <mergeCell ref="I7:I9"/>
    <mergeCell ref="J7:J9"/>
    <mergeCell ref="P7:P9"/>
  </mergeCells>
  <pageMargins left="0.357638888888889" right="0.16111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总表5人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唯有你</cp:lastModifiedBy>
  <dcterms:created xsi:type="dcterms:W3CDTF">2025-09-09T06:06:00Z</dcterms:created>
  <dcterms:modified xsi:type="dcterms:W3CDTF">2026-07-21T03:21:11Z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0C378AF89F69418D82877D72F16F0F84_13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